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480" windowHeight="11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12" i="1"/>
  <c r="H88"/>
  <c r="H64"/>
  <c r="H40"/>
  <c r="J113"/>
  <c r="J111"/>
  <c r="J110"/>
  <c r="J109"/>
  <c r="J108"/>
  <c r="J107"/>
  <c r="J106"/>
  <c r="J105"/>
  <c r="J104"/>
  <c r="J103"/>
  <c r="J102"/>
  <c r="J101"/>
  <c r="J100"/>
  <c r="J89"/>
  <c r="J87"/>
  <c r="J86"/>
  <c r="J85"/>
  <c r="J84"/>
  <c r="J83"/>
  <c r="J82"/>
  <c r="J81"/>
  <c r="J80"/>
  <c r="J79"/>
  <c r="J78"/>
  <c r="J77"/>
  <c r="J76"/>
  <c r="J65"/>
  <c r="J63"/>
  <c r="J62"/>
  <c r="J61"/>
  <c r="J60"/>
  <c r="J59"/>
  <c r="J58"/>
  <c r="J57"/>
  <c r="J56"/>
  <c r="J55"/>
  <c r="J54"/>
  <c r="J53"/>
  <c r="J52"/>
  <c r="J41"/>
  <c r="J39"/>
  <c r="J38"/>
  <c r="J37"/>
  <c r="J36"/>
  <c r="J35"/>
  <c r="J34"/>
  <c r="J33"/>
  <c r="J32"/>
  <c r="J31"/>
  <c r="J30"/>
  <c r="J29"/>
  <c r="J28"/>
  <c r="J17"/>
  <c r="J15"/>
  <c r="J14"/>
  <c r="J13"/>
  <c r="J12"/>
  <c r="J11"/>
  <c r="J10"/>
  <c r="J9"/>
  <c r="J8"/>
  <c r="J7"/>
  <c r="J6"/>
  <c r="J5"/>
  <c r="J4"/>
  <c r="G113"/>
  <c r="H111"/>
  <c r="H110"/>
  <c r="H109"/>
  <c r="H108"/>
  <c r="H107"/>
  <c r="H106"/>
  <c r="H105"/>
  <c r="H104"/>
  <c r="C104"/>
  <c r="D104" s="1"/>
  <c r="E104" s="1"/>
  <c r="H103"/>
  <c r="H102"/>
  <c r="H101"/>
  <c r="C101"/>
  <c r="C102" s="1"/>
  <c r="H100"/>
  <c r="D100"/>
  <c r="B97"/>
  <c r="C97" s="1"/>
  <c r="G89"/>
  <c r="H87"/>
  <c r="H86"/>
  <c r="H85"/>
  <c r="H84"/>
  <c r="H83"/>
  <c r="H82"/>
  <c r="H81"/>
  <c r="H80"/>
  <c r="C80"/>
  <c r="D80" s="1"/>
  <c r="E80" s="1"/>
  <c r="H79"/>
  <c r="H78"/>
  <c r="H77"/>
  <c r="C77"/>
  <c r="C78" s="1"/>
  <c r="H76"/>
  <c r="D76"/>
  <c r="B73"/>
  <c r="C73" s="1"/>
  <c r="G65"/>
  <c r="H63"/>
  <c r="H62"/>
  <c r="H61"/>
  <c r="H60"/>
  <c r="H59"/>
  <c r="H58"/>
  <c r="H57"/>
  <c r="H56"/>
  <c r="C56"/>
  <c r="D56" s="1"/>
  <c r="E56" s="1"/>
  <c r="H55"/>
  <c r="H54"/>
  <c r="H53"/>
  <c r="C53"/>
  <c r="C54" s="1"/>
  <c r="H52"/>
  <c r="D52"/>
  <c r="B49"/>
  <c r="C49" s="1"/>
  <c r="H41"/>
  <c r="H39"/>
  <c r="H38"/>
  <c r="H37"/>
  <c r="H36"/>
  <c r="H35"/>
  <c r="H34"/>
  <c r="H33"/>
  <c r="H32"/>
  <c r="H31"/>
  <c r="H30"/>
  <c r="H29"/>
  <c r="H28"/>
  <c r="E33"/>
  <c r="E32"/>
  <c r="E31"/>
  <c r="E30"/>
  <c r="E29"/>
  <c r="E28"/>
  <c r="C25"/>
  <c r="B25"/>
  <c r="G41"/>
  <c r="C32"/>
  <c r="D32" s="1"/>
  <c r="C29"/>
  <c r="C30" s="1"/>
  <c r="D28"/>
  <c r="H15"/>
  <c r="H14"/>
  <c r="H13"/>
  <c r="H12"/>
  <c r="H11"/>
  <c r="H10"/>
  <c r="H9"/>
  <c r="H8"/>
  <c r="H7"/>
  <c r="H6"/>
  <c r="H5"/>
  <c r="H4"/>
  <c r="G17"/>
  <c r="C8"/>
  <c r="D8" s="1"/>
  <c r="E8" s="1"/>
  <c r="C5"/>
  <c r="D5" s="1"/>
  <c r="E5" s="1"/>
  <c r="D4"/>
  <c r="E4" s="1"/>
  <c r="C103" l="1"/>
  <c r="D102"/>
  <c r="E102" s="1"/>
  <c r="E100"/>
  <c r="D101"/>
  <c r="E101" s="1"/>
  <c r="H113"/>
  <c r="C79"/>
  <c r="D78"/>
  <c r="E78" s="1"/>
  <c r="E76"/>
  <c r="D77"/>
  <c r="E77" s="1"/>
  <c r="H89"/>
  <c r="C55"/>
  <c r="D54"/>
  <c r="E54" s="1"/>
  <c r="E52"/>
  <c r="D53"/>
  <c r="E53" s="1"/>
  <c r="H65"/>
  <c r="C31"/>
  <c r="D30"/>
  <c r="D29"/>
  <c r="C6"/>
  <c r="H17"/>
  <c r="C105" l="1"/>
  <c r="D103"/>
  <c r="E103" s="1"/>
  <c r="D105"/>
  <c r="C81"/>
  <c r="D79"/>
  <c r="E79" s="1"/>
  <c r="D81"/>
  <c r="C57"/>
  <c r="D55"/>
  <c r="E55" s="1"/>
  <c r="D57"/>
  <c r="C33"/>
  <c r="D31"/>
  <c r="D33"/>
  <c r="C7"/>
  <c r="D6"/>
  <c r="G112" l="1"/>
  <c r="E105"/>
  <c r="G88"/>
  <c r="E81"/>
  <c r="G64"/>
  <c r="E57"/>
  <c r="G40"/>
  <c r="E6"/>
  <c r="C9"/>
  <c r="D7"/>
  <c r="E7" s="1"/>
  <c r="D9" l="1"/>
  <c r="G16" l="1"/>
  <c r="H16" s="1"/>
  <c r="E9"/>
</calcChain>
</file>

<file path=xl/sharedStrings.xml><?xml version="1.0" encoding="utf-8"?>
<sst xmlns="http://schemas.openxmlformats.org/spreadsheetml/2006/main" count="165" uniqueCount="33">
  <si>
    <t>Current Earnings</t>
  </si>
  <si>
    <t>Discription</t>
  </si>
  <si>
    <t>Hours</t>
  </si>
  <si>
    <t>Rate</t>
  </si>
  <si>
    <t>Amount</t>
  </si>
  <si>
    <t>YTD Earnings</t>
  </si>
  <si>
    <t>Deductions</t>
  </si>
  <si>
    <t>Federal Tax</t>
  </si>
  <si>
    <t>Social Security</t>
  </si>
  <si>
    <t>Medicare Tax</t>
  </si>
  <si>
    <t>State Tax</t>
  </si>
  <si>
    <t>PA U/C</t>
  </si>
  <si>
    <t>Local Tax-WASD</t>
  </si>
  <si>
    <t>Local Serv's Tax</t>
  </si>
  <si>
    <t>401K Loan Repay</t>
  </si>
  <si>
    <t>Vol Dental Bup</t>
  </si>
  <si>
    <t>ESP</t>
  </si>
  <si>
    <t>JSB Chrstms Club</t>
  </si>
  <si>
    <t>Med Opts Basic</t>
  </si>
  <si>
    <t>Direct Deposit</t>
  </si>
  <si>
    <t>Ded. Totals</t>
  </si>
  <si>
    <t>Description</t>
  </si>
  <si>
    <t>Current</t>
  </si>
  <si>
    <t>YTD</t>
  </si>
  <si>
    <t>Total</t>
  </si>
  <si>
    <t>Regular Time</t>
  </si>
  <si>
    <t>Holiday</t>
  </si>
  <si>
    <t>Sick Time</t>
  </si>
  <si>
    <t>Vacation</t>
  </si>
  <si>
    <t>Gross</t>
  </si>
  <si>
    <t>Over Time</t>
  </si>
  <si>
    <t>Persentage of Deductions</t>
  </si>
  <si>
    <t>Date:</t>
  </si>
</sst>
</file>

<file path=xl/styles.xml><?xml version="1.0" encoding="utf-8"?>
<styleSheet xmlns="http://schemas.openxmlformats.org/spreadsheetml/2006/main">
  <numFmts count="1">
    <numFmt numFmtId="164" formatCode="m/d/yy;@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Fill="1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1" fontId="0" fillId="0" borderId="3" xfId="0" applyNumberFormat="1" applyBorder="1"/>
    <xf numFmtId="1" fontId="0" fillId="0" borderId="6" xfId="0" applyNumberFormat="1" applyBorder="1"/>
    <xf numFmtId="1" fontId="0" fillId="0" borderId="0" xfId="0" applyNumberFormat="1" applyBorder="1"/>
    <xf numFmtId="1" fontId="0" fillId="0" borderId="11" xfId="0" applyNumberFormat="1" applyBorder="1"/>
    <xf numFmtId="1" fontId="0" fillId="0" borderId="0" xfId="0" applyNumberFormat="1"/>
    <xf numFmtId="4" fontId="0" fillId="0" borderId="3" xfId="0" applyNumberFormat="1" applyBorder="1"/>
    <xf numFmtId="4" fontId="0" fillId="0" borderId="6" xfId="0" applyNumberFormat="1" applyBorder="1"/>
    <xf numFmtId="4" fontId="0" fillId="0" borderId="0" xfId="0" applyNumberFormat="1" applyBorder="1"/>
    <xf numFmtId="4" fontId="0" fillId="0" borderId="11" xfId="0" applyNumberFormat="1" applyBorder="1"/>
    <xf numFmtId="4" fontId="0" fillId="0" borderId="0" xfId="0" applyNumberFormat="1"/>
    <xf numFmtId="4" fontId="0" fillId="0" borderId="4" xfId="0" applyNumberFormat="1" applyBorder="1"/>
    <xf numFmtId="4" fontId="0" fillId="0" borderId="7" xfId="0" applyNumberFormat="1" applyBorder="1"/>
    <xf numFmtId="4" fontId="0" fillId="0" borderId="9" xfId="0" applyNumberFormat="1" applyBorder="1"/>
    <xf numFmtId="4" fontId="0" fillId="0" borderId="12" xfId="0" applyNumberFormat="1" applyBorder="1"/>
    <xf numFmtId="0" fontId="0" fillId="0" borderId="8" xfId="0" applyFill="1" applyBorder="1"/>
    <xf numFmtId="4" fontId="0" fillId="0" borderId="13" xfId="0" applyNumberFormat="1" applyBorder="1"/>
    <xf numFmtId="4" fontId="0" fillId="0" borderId="14" xfId="0" applyNumberFormat="1" applyBorder="1"/>
    <xf numFmtId="10" fontId="0" fillId="0" borderId="0" xfId="0" applyNumberFormat="1"/>
    <xf numFmtId="10" fontId="0" fillId="0" borderId="0" xfId="0" applyNumberFormat="1" applyBorder="1"/>
    <xf numFmtId="10" fontId="0" fillId="0" borderId="11" xfId="0" applyNumberFormat="1" applyBorder="1"/>
    <xf numFmtId="0" fontId="0" fillId="0" borderId="2" xfId="0" applyBorder="1" applyAlignment="1">
      <alignment horizontal="left"/>
    </xf>
    <xf numFmtId="164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workbookViewId="0">
      <selection activeCell="B4" sqref="B4"/>
    </sheetView>
  </sheetViews>
  <sheetFormatPr defaultRowHeight="15"/>
  <cols>
    <col min="1" max="1" width="15.7109375" bestFit="1" customWidth="1"/>
    <col min="2" max="2" width="10.7109375" style="17" bestFit="1" customWidth="1"/>
    <col min="3" max="3" width="8.7109375" style="22" bestFit="1" customWidth="1"/>
    <col min="4" max="4" width="10.140625" style="22" bestFit="1" customWidth="1"/>
    <col min="5" max="5" width="12.140625" bestFit="1" customWidth="1"/>
    <col min="6" max="6" width="16" bestFit="1" customWidth="1"/>
    <col min="7" max="8" width="10.140625" style="22" bestFit="1" customWidth="1"/>
    <col min="10" max="10" width="9.140625" style="30"/>
  </cols>
  <sheetData>
    <row r="1" spans="1:11">
      <c r="A1" s="33" t="s">
        <v>32</v>
      </c>
      <c r="B1" s="34">
        <v>39809</v>
      </c>
      <c r="C1" s="34">
        <v>39815</v>
      </c>
      <c r="D1" s="35"/>
      <c r="E1" s="1"/>
      <c r="F1" s="36"/>
      <c r="G1" s="37"/>
      <c r="H1" s="35"/>
      <c r="I1" s="36"/>
      <c r="J1" s="37"/>
      <c r="K1" s="35"/>
    </row>
    <row r="2" spans="1:11">
      <c r="A2" s="38" t="s">
        <v>0</v>
      </c>
      <c r="B2" s="39"/>
      <c r="C2" s="39"/>
      <c r="D2" s="40"/>
      <c r="E2" s="1" t="s">
        <v>5</v>
      </c>
      <c r="F2" s="38" t="s">
        <v>6</v>
      </c>
      <c r="G2" s="39"/>
      <c r="H2" s="40"/>
      <c r="I2" s="41" t="s">
        <v>31</v>
      </c>
      <c r="J2" s="42"/>
      <c r="K2" s="43"/>
    </row>
    <row r="3" spans="1:11">
      <c r="A3" s="2" t="s">
        <v>1</v>
      </c>
      <c r="B3" s="13" t="s">
        <v>2</v>
      </c>
      <c r="C3" s="18" t="s">
        <v>3</v>
      </c>
      <c r="D3" s="23" t="s">
        <v>4</v>
      </c>
      <c r="E3" s="3" t="s">
        <v>24</v>
      </c>
      <c r="F3" s="2" t="s">
        <v>21</v>
      </c>
      <c r="G3" s="18" t="s">
        <v>22</v>
      </c>
      <c r="H3" s="23" t="s">
        <v>23</v>
      </c>
      <c r="I3" s="5"/>
      <c r="J3" s="31"/>
      <c r="K3" s="7"/>
    </row>
    <row r="4" spans="1:11">
      <c r="A4" s="4" t="s">
        <v>25</v>
      </c>
      <c r="B4" s="14">
        <v>16</v>
      </c>
      <c r="C4" s="19">
        <v>11.2</v>
      </c>
      <c r="D4" s="24">
        <f>SUM(B4*C4)</f>
        <v>179.2</v>
      </c>
      <c r="E4" s="28">
        <f>D4</f>
        <v>179.2</v>
      </c>
      <c r="F4" s="4" t="s">
        <v>7</v>
      </c>
      <c r="G4" s="19">
        <v>66.349999999999994</v>
      </c>
      <c r="H4" s="24">
        <f>G4</f>
        <v>66.349999999999994</v>
      </c>
      <c r="I4" s="5"/>
      <c r="J4" s="31">
        <f>G4/D9</f>
        <v>0.14810267857142859</v>
      </c>
      <c r="K4" s="7"/>
    </row>
    <row r="5" spans="1:11">
      <c r="A5" s="5" t="s">
        <v>26</v>
      </c>
      <c r="B5" s="15">
        <v>24</v>
      </c>
      <c r="C5" s="20">
        <f>C4</f>
        <v>11.2</v>
      </c>
      <c r="D5" s="25">
        <f>SUM(B5*C5)</f>
        <v>268.79999999999995</v>
      </c>
      <c r="E5" s="29">
        <f t="shared" ref="E5:E9" si="0">D5</f>
        <v>268.79999999999995</v>
      </c>
      <c r="F5" s="5" t="s">
        <v>8</v>
      </c>
      <c r="G5" s="20">
        <v>26.79</v>
      </c>
      <c r="H5" s="25">
        <f t="shared" ref="H5:H17" si="1">G5</f>
        <v>26.79</v>
      </c>
      <c r="I5" s="5"/>
      <c r="J5" s="31">
        <f>G5/D9</f>
        <v>5.9799107142857147E-2</v>
      </c>
      <c r="K5" s="7"/>
    </row>
    <row r="6" spans="1:11">
      <c r="A6" s="5" t="s">
        <v>27</v>
      </c>
      <c r="B6" s="15"/>
      <c r="C6" s="20">
        <f t="shared" ref="C6:C7" si="2">C5</f>
        <v>11.2</v>
      </c>
      <c r="D6" s="25">
        <f>B6*C6</f>
        <v>0</v>
      </c>
      <c r="E6" s="29">
        <f t="shared" si="0"/>
        <v>0</v>
      </c>
      <c r="F6" s="5" t="s">
        <v>9</v>
      </c>
      <c r="G6" s="20">
        <v>6.27</v>
      </c>
      <c r="H6" s="25">
        <f t="shared" si="1"/>
        <v>6.27</v>
      </c>
      <c r="I6" s="5"/>
      <c r="J6" s="31">
        <f>G6/D9</f>
        <v>1.3995535714285716E-2</v>
      </c>
      <c r="K6" s="7"/>
    </row>
    <row r="7" spans="1:11">
      <c r="A7" s="5" t="s">
        <v>28</v>
      </c>
      <c r="B7" s="15"/>
      <c r="C7" s="20">
        <f t="shared" si="2"/>
        <v>11.2</v>
      </c>
      <c r="D7" s="25">
        <f>B7*C7</f>
        <v>0</v>
      </c>
      <c r="E7" s="29">
        <f t="shared" si="0"/>
        <v>0</v>
      </c>
      <c r="F7" s="5" t="s">
        <v>10</v>
      </c>
      <c r="G7" s="20">
        <v>13.26</v>
      </c>
      <c r="H7" s="25">
        <f t="shared" si="1"/>
        <v>13.26</v>
      </c>
      <c r="I7" s="5"/>
      <c r="J7" s="31">
        <f>G7/D9</f>
        <v>2.959821428571429E-2</v>
      </c>
      <c r="K7" s="7"/>
    </row>
    <row r="8" spans="1:11">
      <c r="A8" s="27" t="s">
        <v>30</v>
      </c>
      <c r="B8" s="15"/>
      <c r="C8" s="20">
        <f>C4*1.5</f>
        <v>16.799999999999997</v>
      </c>
      <c r="D8" s="25">
        <f>B8*C8</f>
        <v>0</v>
      </c>
      <c r="E8" s="29">
        <f t="shared" si="0"/>
        <v>0</v>
      </c>
      <c r="F8" s="5" t="s">
        <v>11</v>
      </c>
      <c r="G8" s="20">
        <v>0.27</v>
      </c>
      <c r="H8" s="25">
        <f t="shared" si="1"/>
        <v>0.27</v>
      </c>
      <c r="I8" s="5"/>
      <c r="J8" s="31">
        <f>G8/D9</f>
        <v>6.026785714285715E-4</v>
      </c>
      <c r="K8" s="7"/>
    </row>
    <row r="9" spans="1:11">
      <c r="A9" s="5" t="s">
        <v>29</v>
      </c>
      <c r="B9" s="15"/>
      <c r="C9" s="20">
        <f>C7</f>
        <v>11.2</v>
      </c>
      <c r="D9" s="25">
        <f>SUM(D4+D5+D6+D7+D8)</f>
        <v>447.99999999999994</v>
      </c>
      <c r="E9" s="29">
        <f t="shared" si="0"/>
        <v>447.99999999999994</v>
      </c>
      <c r="F9" s="5" t="s">
        <v>12</v>
      </c>
      <c r="G9" s="20">
        <v>8.64</v>
      </c>
      <c r="H9" s="25">
        <f t="shared" si="1"/>
        <v>8.64</v>
      </c>
      <c r="I9" s="5"/>
      <c r="J9" s="31">
        <f>G9/D9</f>
        <v>1.9285714285714288E-2</v>
      </c>
      <c r="K9" s="7"/>
    </row>
    <row r="10" spans="1:11">
      <c r="A10" s="5"/>
      <c r="B10" s="15"/>
      <c r="C10" s="20"/>
      <c r="D10" s="25"/>
      <c r="E10" s="11"/>
      <c r="F10" s="5" t="s">
        <v>13</v>
      </c>
      <c r="G10" s="20">
        <v>1</v>
      </c>
      <c r="H10" s="25">
        <f t="shared" si="1"/>
        <v>1</v>
      </c>
      <c r="I10" s="5"/>
      <c r="J10" s="31">
        <f>G10/D9</f>
        <v>2.2321428571428575E-3</v>
      </c>
      <c r="K10" s="7"/>
    </row>
    <row r="11" spans="1:11">
      <c r="A11" s="5"/>
      <c r="B11" s="15"/>
      <c r="C11" s="20"/>
      <c r="D11" s="25"/>
      <c r="E11" s="11"/>
      <c r="F11" s="5" t="s">
        <v>14</v>
      </c>
      <c r="G11" s="20">
        <v>26.38</v>
      </c>
      <c r="H11" s="25">
        <f t="shared" si="1"/>
        <v>26.38</v>
      </c>
      <c r="I11" s="5"/>
      <c r="J11" s="31">
        <f>G11/D9</f>
        <v>5.888392857142858E-2</v>
      </c>
      <c r="K11" s="7"/>
    </row>
    <row r="12" spans="1:11">
      <c r="A12" s="5"/>
      <c r="B12" s="15"/>
      <c r="C12" s="20"/>
      <c r="D12" s="25"/>
      <c r="E12" s="11"/>
      <c r="F12" s="5" t="s">
        <v>15</v>
      </c>
      <c r="G12" s="20">
        <v>4.7300000000000004</v>
      </c>
      <c r="H12" s="25">
        <f t="shared" si="1"/>
        <v>4.7300000000000004</v>
      </c>
      <c r="I12" s="5"/>
      <c r="J12" s="31">
        <f>G12/D9</f>
        <v>1.0558035714285716E-2</v>
      </c>
      <c r="K12" s="7"/>
    </row>
    <row r="13" spans="1:11">
      <c r="A13" s="5"/>
      <c r="B13" s="15"/>
      <c r="C13" s="20"/>
      <c r="D13" s="25"/>
      <c r="E13" s="11"/>
      <c r="F13" s="5" t="s">
        <v>16</v>
      </c>
      <c r="G13" s="20">
        <v>22.4</v>
      </c>
      <c r="H13" s="25">
        <f t="shared" si="1"/>
        <v>22.4</v>
      </c>
      <c r="I13" s="5"/>
      <c r="J13" s="31">
        <f>G13/D9</f>
        <v>0.05</v>
      </c>
      <c r="K13" s="7"/>
    </row>
    <row r="14" spans="1:11">
      <c r="A14" s="5"/>
      <c r="B14" s="15"/>
      <c r="C14" s="20"/>
      <c r="D14" s="25"/>
      <c r="E14" s="11"/>
      <c r="F14" s="5" t="s">
        <v>17</v>
      </c>
      <c r="G14" s="20">
        <v>10</v>
      </c>
      <c r="H14" s="25">
        <f t="shared" si="1"/>
        <v>10</v>
      </c>
      <c r="I14" s="5"/>
      <c r="J14" s="31">
        <f>G14/D9</f>
        <v>2.2321428571428575E-2</v>
      </c>
      <c r="K14" s="7"/>
    </row>
    <row r="15" spans="1:11">
      <c r="A15" s="5"/>
      <c r="B15" s="15"/>
      <c r="C15" s="20"/>
      <c r="D15" s="25"/>
      <c r="E15" s="11"/>
      <c r="F15" s="5" t="s">
        <v>18</v>
      </c>
      <c r="G15" s="20">
        <v>11.2</v>
      </c>
      <c r="H15" s="25">
        <f t="shared" si="1"/>
        <v>11.2</v>
      </c>
      <c r="I15" s="5"/>
      <c r="J15" s="31">
        <f>G15/D9</f>
        <v>2.5000000000000001E-2</v>
      </c>
      <c r="K15" s="7"/>
    </row>
    <row r="16" spans="1:11">
      <c r="A16" s="5"/>
      <c r="B16" s="15"/>
      <c r="C16" s="20"/>
      <c r="D16" s="25"/>
      <c r="E16" s="11"/>
      <c r="F16" s="5" t="s">
        <v>19</v>
      </c>
      <c r="G16" s="20">
        <f>D9-G17</f>
        <v>250.70999999999998</v>
      </c>
      <c r="H16" s="25">
        <f t="shared" si="1"/>
        <v>250.70999999999998</v>
      </c>
      <c r="I16" s="5"/>
      <c r="J16" s="31"/>
      <c r="K16" s="7"/>
    </row>
    <row r="17" spans="1:11">
      <c r="A17" s="5"/>
      <c r="B17" s="15"/>
      <c r="C17" s="20"/>
      <c r="D17" s="25"/>
      <c r="E17" s="11"/>
      <c r="F17" s="5" t="s">
        <v>20</v>
      </c>
      <c r="G17" s="20">
        <f>G4+G5+G6+G7+G8+G9+G10+G11+G12+G13+G14+G15</f>
        <v>197.28999999999996</v>
      </c>
      <c r="H17" s="25">
        <f t="shared" si="1"/>
        <v>197.28999999999996</v>
      </c>
      <c r="I17" s="5"/>
      <c r="J17" s="31">
        <f>G17/D9</f>
        <v>0.44037946428571428</v>
      </c>
      <c r="K17" s="7"/>
    </row>
    <row r="18" spans="1:11">
      <c r="A18" s="5"/>
      <c r="B18" s="15"/>
      <c r="C18" s="20"/>
      <c r="D18" s="25"/>
      <c r="E18" s="11"/>
      <c r="F18" s="5"/>
      <c r="G18" s="20"/>
      <c r="H18" s="25"/>
      <c r="I18" s="5"/>
      <c r="J18" s="31"/>
      <c r="K18" s="7"/>
    </row>
    <row r="19" spans="1:11">
      <c r="A19" s="5"/>
      <c r="B19" s="15"/>
      <c r="C19" s="20"/>
      <c r="D19" s="25"/>
      <c r="E19" s="11"/>
      <c r="F19" s="5"/>
      <c r="G19" s="20"/>
      <c r="H19" s="25"/>
      <c r="I19" s="5"/>
      <c r="J19" s="31"/>
      <c r="K19" s="7"/>
    </row>
    <row r="20" spans="1:11">
      <c r="A20" s="5"/>
      <c r="B20" s="15"/>
      <c r="C20" s="20"/>
      <c r="D20" s="25"/>
      <c r="E20" s="11"/>
      <c r="F20" s="5"/>
      <c r="G20" s="20"/>
      <c r="H20" s="25"/>
      <c r="I20" s="5"/>
      <c r="J20" s="31"/>
      <c r="K20" s="7"/>
    </row>
    <row r="21" spans="1:11">
      <c r="A21" s="5"/>
      <c r="B21" s="15"/>
      <c r="C21" s="20"/>
      <c r="D21" s="25"/>
      <c r="E21" s="11"/>
      <c r="F21" s="5"/>
      <c r="G21" s="20"/>
      <c r="H21" s="25"/>
      <c r="I21" s="5"/>
      <c r="J21" s="31"/>
      <c r="K21" s="7"/>
    </row>
    <row r="22" spans="1:11">
      <c r="A22" s="5"/>
      <c r="B22" s="15"/>
      <c r="C22" s="20"/>
      <c r="D22" s="25"/>
      <c r="E22" s="11"/>
      <c r="F22" s="5"/>
      <c r="G22" s="20"/>
      <c r="H22" s="25"/>
      <c r="I22" s="5"/>
      <c r="J22" s="31"/>
      <c r="K22" s="7"/>
    </row>
    <row r="23" spans="1:11">
      <c r="A23" s="8"/>
      <c r="B23" s="16"/>
      <c r="C23" s="21"/>
      <c r="D23" s="26"/>
      <c r="E23" s="12"/>
      <c r="F23" s="8"/>
      <c r="G23" s="21"/>
      <c r="H23" s="26"/>
      <c r="I23" s="8"/>
      <c r="J23" s="32"/>
      <c r="K23" s="10"/>
    </row>
    <row r="25" spans="1:11">
      <c r="A25" s="33" t="s">
        <v>32</v>
      </c>
      <c r="B25" s="34">
        <f>C1</f>
        <v>39815</v>
      </c>
      <c r="C25" s="34">
        <f>B25+7</f>
        <v>39822</v>
      </c>
      <c r="D25" s="35"/>
      <c r="E25" s="1"/>
      <c r="F25" s="36"/>
      <c r="G25" s="37"/>
      <c r="H25" s="35"/>
      <c r="I25" s="36"/>
      <c r="J25" s="37"/>
      <c r="K25" s="35"/>
    </row>
    <row r="26" spans="1:11">
      <c r="A26" s="38" t="s">
        <v>0</v>
      </c>
      <c r="B26" s="39"/>
      <c r="C26" s="39"/>
      <c r="D26" s="40"/>
      <c r="E26" s="1" t="s">
        <v>5</v>
      </c>
      <c r="F26" s="38" t="s">
        <v>6</v>
      </c>
      <c r="G26" s="39"/>
      <c r="H26" s="40"/>
      <c r="I26" s="41" t="s">
        <v>31</v>
      </c>
      <c r="J26" s="42"/>
      <c r="K26" s="43"/>
    </row>
    <row r="27" spans="1:11">
      <c r="A27" s="2" t="s">
        <v>1</v>
      </c>
      <c r="B27" s="13" t="s">
        <v>2</v>
      </c>
      <c r="C27" s="18" t="s">
        <v>3</v>
      </c>
      <c r="D27" s="23" t="s">
        <v>4</v>
      </c>
      <c r="E27" s="3" t="s">
        <v>24</v>
      </c>
      <c r="F27" s="4" t="s">
        <v>21</v>
      </c>
      <c r="G27" s="19" t="s">
        <v>22</v>
      </c>
      <c r="H27" s="24" t="s">
        <v>23</v>
      </c>
      <c r="I27" s="5"/>
      <c r="J27" s="31"/>
      <c r="K27" s="7"/>
    </row>
    <row r="28" spans="1:11">
      <c r="A28" s="4" t="s">
        <v>25</v>
      </c>
      <c r="B28" s="14">
        <v>16</v>
      </c>
      <c r="C28" s="19">
        <v>11.2</v>
      </c>
      <c r="D28" s="24">
        <f>SUM(B28*C28)</f>
        <v>179.2</v>
      </c>
      <c r="E28" s="28">
        <f>D28+E4</f>
        <v>358.4</v>
      </c>
      <c r="F28" s="4" t="s">
        <v>7</v>
      </c>
      <c r="G28" s="19">
        <v>66.349999999999994</v>
      </c>
      <c r="H28" s="24">
        <f>G28+H4</f>
        <v>132.69999999999999</v>
      </c>
      <c r="I28" s="6"/>
      <c r="J28" s="31">
        <f>G28/D33</f>
        <v>0.14810267857142859</v>
      </c>
      <c r="K28" s="7"/>
    </row>
    <row r="29" spans="1:11">
      <c r="A29" s="5" t="s">
        <v>26</v>
      </c>
      <c r="B29" s="15">
        <v>24</v>
      </c>
      <c r="C29" s="20">
        <f>C28</f>
        <v>11.2</v>
      </c>
      <c r="D29" s="25">
        <f>SUM(B29*C29)</f>
        <v>268.79999999999995</v>
      </c>
      <c r="E29" s="29">
        <f>D29+E5</f>
        <v>537.59999999999991</v>
      </c>
      <c r="F29" s="5" t="s">
        <v>8</v>
      </c>
      <c r="G29" s="20">
        <v>26.79</v>
      </c>
      <c r="H29" s="25">
        <f t="shared" ref="H29:H39" si="3">G29+H5</f>
        <v>53.58</v>
      </c>
      <c r="I29" s="6"/>
      <c r="J29" s="31">
        <f>G29/D33</f>
        <v>5.9799107142857147E-2</v>
      </c>
      <c r="K29" s="7"/>
    </row>
    <row r="30" spans="1:11">
      <c r="A30" s="5" t="s">
        <v>27</v>
      </c>
      <c r="B30" s="15"/>
      <c r="C30" s="20">
        <f t="shared" ref="C30:C31" si="4">C29</f>
        <v>11.2</v>
      </c>
      <c r="D30" s="25">
        <f>B30*C30</f>
        <v>0</v>
      </c>
      <c r="E30" s="29">
        <f>D30+E6</f>
        <v>0</v>
      </c>
      <c r="F30" s="5" t="s">
        <v>9</v>
      </c>
      <c r="G30" s="20">
        <v>6.27</v>
      </c>
      <c r="H30" s="25">
        <f t="shared" si="3"/>
        <v>12.54</v>
      </c>
      <c r="I30" s="6"/>
      <c r="J30" s="31">
        <f>G30/D33</f>
        <v>1.3995535714285716E-2</v>
      </c>
      <c r="K30" s="7"/>
    </row>
    <row r="31" spans="1:11">
      <c r="A31" s="5" t="s">
        <v>28</v>
      </c>
      <c r="B31" s="15"/>
      <c r="C31" s="20">
        <f t="shared" si="4"/>
        <v>11.2</v>
      </c>
      <c r="D31" s="25">
        <f>B31*C31</f>
        <v>0</v>
      </c>
      <c r="E31" s="29">
        <f t="shared" ref="E31:E33" si="5">D31+E7</f>
        <v>0</v>
      </c>
      <c r="F31" s="5" t="s">
        <v>10</v>
      </c>
      <c r="G31" s="20">
        <v>13.26</v>
      </c>
      <c r="H31" s="25">
        <f t="shared" si="3"/>
        <v>26.52</v>
      </c>
      <c r="I31" s="6"/>
      <c r="J31" s="31">
        <f>G31/D33</f>
        <v>2.959821428571429E-2</v>
      </c>
      <c r="K31" s="7"/>
    </row>
    <row r="32" spans="1:11">
      <c r="A32" s="27" t="s">
        <v>30</v>
      </c>
      <c r="B32" s="15"/>
      <c r="C32" s="20">
        <f>C28*1.5</f>
        <v>16.799999999999997</v>
      </c>
      <c r="D32" s="25">
        <f>B32*C32</f>
        <v>0</v>
      </c>
      <c r="E32" s="29">
        <f t="shared" si="5"/>
        <v>0</v>
      </c>
      <c r="F32" s="5" t="s">
        <v>11</v>
      </c>
      <c r="G32" s="20">
        <v>0.27</v>
      </c>
      <c r="H32" s="25">
        <f t="shared" si="3"/>
        <v>0.54</v>
      </c>
      <c r="I32" s="6"/>
      <c r="J32" s="31">
        <f>G32/D33</f>
        <v>6.026785714285715E-4</v>
      </c>
      <c r="K32" s="7"/>
    </row>
    <row r="33" spans="1:11">
      <c r="A33" s="5" t="s">
        <v>29</v>
      </c>
      <c r="B33" s="15"/>
      <c r="C33" s="20">
        <f>C31</f>
        <v>11.2</v>
      </c>
      <c r="D33" s="25">
        <f>SUM(D28+D29+D30+D31+D32)</f>
        <v>447.99999999999994</v>
      </c>
      <c r="E33" s="29">
        <f t="shared" si="5"/>
        <v>895.99999999999989</v>
      </c>
      <c r="F33" s="5" t="s">
        <v>12</v>
      </c>
      <c r="G33" s="20">
        <v>8.64</v>
      </c>
      <c r="H33" s="25">
        <f t="shared" si="3"/>
        <v>17.28</v>
      </c>
      <c r="I33" s="6"/>
      <c r="J33" s="31">
        <f>G33/D33</f>
        <v>1.9285714285714288E-2</v>
      </c>
      <c r="K33" s="7"/>
    </row>
    <row r="34" spans="1:11">
      <c r="A34" s="5"/>
      <c r="B34" s="15"/>
      <c r="C34" s="20"/>
      <c r="D34" s="25"/>
      <c r="E34" s="11"/>
      <c r="F34" s="5" t="s">
        <v>13</v>
      </c>
      <c r="G34" s="20">
        <v>1</v>
      </c>
      <c r="H34" s="25">
        <f t="shared" si="3"/>
        <v>2</v>
      </c>
      <c r="I34" s="6"/>
      <c r="J34" s="31">
        <f>G34/D33</f>
        <v>2.2321428571428575E-3</v>
      </c>
      <c r="K34" s="7"/>
    </row>
    <row r="35" spans="1:11">
      <c r="A35" s="5"/>
      <c r="B35" s="15"/>
      <c r="C35" s="20"/>
      <c r="D35" s="25"/>
      <c r="E35" s="11"/>
      <c r="F35" s="5" t="s">
        <v>14</v>
      </c>
      <c r="G35" s="20">
        <v>26.38</v>
      </c>
      <c r="H35" s="25">
        <f t="shared" si="3"/>
        <v>52.76</v>
      </c>
      <c r="I35" s="6"/>
      <c r="J35" s="31">
        <f>G35/D33</f>
        <v>5.888392857142858E-2</v>
      </c>
      <c r="K35" s="7"/>
    </row>
    <row r="36" spans="1:11">
      <c r="A36" s="5"/>
      <c r="B36" s="15"/>
      <c r="C36" s="20"/>
      <c r="D36" s="25"/>
      <c r="E36" s="11"/>
      <c r="F36" s="5" t="s">
        <v>15</v>
      </c>
      <c r="G36" s="20">
        <v>4.7300000000000004</v>
      </c>
      <c r="H36" s="25">
        <f t="shared" si="3"/>
        <v>9.4600000000000009</v>
      </c>
      <c r="I36" s="6"/>
      <c r="J36" s="31">
        <f>G36/D33</f>
        <v>1.0558035714285716E-2</v>
      </c>
      <c r="K36" s="7"/>
    </row>
    <row r="37" spans="1:11">
      <c r="A37" s="5"/>
      <c r="B37" s="15"/>
      <c r="C37" s="20"/>
      <c r="D37" s="25"/>
      <c r="E37" s="11"/>
      <c r="F37" s="5" t="s">
        <v>16</v>
      </c>
      <c r="G37" s="20">
        <v>22.4</v>
      </c>
      <c r="H37" s="25">
        <f t="shared" si="3"/>
        <v>44.8</v>
      </c>
      <c r="I37" s="6"/>
      <c r="J37" s="31">
        <f>G37/D33</f>
        <v>0.05</v>
      </c>
      <c r="K37" s="7"/>
    </row>
    <row r="38" spans="1:11">
      <c r="A38" s="5"/>
      <c r="B38" s="15"/>
      <c r="C38" s="20"/>
      <c r="D38" s="25"/>
      <c r="E38" s="11"/>
      <c r="F38" s="5" t="s">
        <v>17</v>
      </c>
      <c r="G38" s="20">
        <v>10</v>
      </c>
      <c r="H38" s="25">
        <f t="shared" si="3"/>
        <v>20</v>
      </c>
      <c r="I38" s="6"/>
      <c r="J38" s="31">
        <f>G38/D33</f>
        <v>2.2321428571428575E-2</v>
      </c>
      <c r="K38" s="7"/>
    </row>
    <row r="39" spans="1:11">
      <c r="A39" s="5"/>
      <c r="B39" s="15"/>
      <c r="C39" s="20"/>
      <c r="D39" s="25"/>
      <c r="E39" s="11"/>
      <c r="F39" s="5" t="s">
        <v>18</v>
      </c>
      <c r="G39" s="20">
        <v>11.2</v>
      </c>
      <c r="H39" s="25">
        <f t="shared" si="3"/>
        <v>22.4</v>
      </c>
      <c r="I39" s="6"/>
      <c r="J39" s="31">
        <f>G39/D33</f>
        <v>2.5000000000000001E-2</v>
      </c>
      <c r="K39" s="7"/>
    </row>
    <row r="40" spans="1:11">
      <c r="A40" s="5"/>
      <c r="B40" s="15"/>
      <c r="C40" s="20"/>
      <c r="D40" s="25"/>
      <c r="E40" s="11"/>
      <c r="F40" s="5" t="s">
        <v>19</v>
      </c>
      <c r="G40" s="20">
        <f>D33-G41</f>
        <v>250.70999999999998</v>
      </c>
      <c r="H40" s="25">
        <f>G40+H16</f>
        <v>501.41999999999996</v>
      </c>
      <c r="I40" s="6"/>
      <c r="J40" s="31"/>
      <c r="K40" s="7"/>
    </row>
    <row r="41" spans="1:11">
      <c r="A41" s="5"/>
      <c r="B41" s="15"/>
      <c r="C41" s="20"/>
      <c r="D41" s="25"/>
      <c r="E41" s="11"/>
      <c r="F41" s="5" t="s">
        <v>20</v>
      </c>
      <c r="G41" s="20">
        <f>G28+G29+G30+G31+G32+G33+G34+G35+G36+G37+G38+G39</f>
        <v>197.28999999999996</v>
      </c>
      <c r="H41" s="25">
        <f>G41+H17</f>
        <v>394.57999999999993</v>
      </c>
      <c r="I41" s="6"/>
      <c r="J41" s="31">
        <f>G41/D33</f>
        <v>0.44037946428571428</v>
      </c>
      <c r="K41" s="7"/>
    </row>
    <row r="42" spans="1:11">
      <c r="A42" s="5"/>
      <c r="B42" s="15"/>
      <c r="C42" s="20"/>
      <c r="D42" s="25"/>
      <c r="E42" s="11"/>
      <c r="F42" s="5"/>
      <c r="G42" s="20"/>
      <c r="H42" s="25"/>
      <c r="I42" s="6"/>
      <c r="J42" s="31"/>
      <c r="K42" s="7"/>
    </row>
    <row r="43" spans="1:11">
      <c r="A43" s="5"/>
      <c r="B43" s="15"/>
      <c r="C43" s="20"/>
      <c r="D43" s="25"/>
      <c r="E43" s="11"/>
      <c r="F43" s="5"/>
      <c r="G43" s="20"/>
      <c r="H43" s="25"/>
      <c r="I43" s="6"/>
      <c r="J43" s="31"/>
      <c r="K43" s="7"/>
    </row>
    <row r="44" spans="1:11">
      <c r="A44" s="5"/>
      <c r="B44" s="15"/>
      <c r="C44" s="20"/>
      <c r="D44" s="25"/>
      <c r="E44" s="11"/>
      <c r="F44" s="5"/>
      <c r="G44" s="20"/>
      <c r="H44" s="25"/>
      <c r="I44" s="6"/>
      <c r="J44" s="31"/>
      <c r="K44" s="7"/>
    </row>
    <row r="45" spans="1:11">
      <c r="A45" s="5"/>
      <c r="B45" s="15"/>
      <c r="C45" s="20"/>
      <c r="D45" s="25"/>
      <c r="E45" s="11"/>
      <c r="F45" s="5"/>
      <c r="G45" s="20"/>
      <c r="H45" s="25"/>
      <c r="I45" s="6"/>
      <c r="J45" s="31"/>
      <c r="K45" s="7"/>
    </row>
    <row r="46" spans="1:11">
      <c r="A46" s="5"/>
      <c r="B46" s="15"/>
      <c r="C46" s="20"/>
      <c r="D46" s="25"/>
      <c r="E46" s="11"/>
      <c r="F46" s="5"/>
      <c r="G46" s="20"/>
      <c r="H46" s="25"/>
      <c r="I46" s="6"/>
      <c r="J46" s="31"/>
      <c r="K46" s="7"/>
    </row>
    <row r="47" spans="1:11">
      <c r="A47" s="8"/>
      <c r="B47" s="16"/>
      <c r="C47" s="21"/>
      <c r="D47" s="26"/>
      <c r="E47" s="12"/>
      <c r="F47" s="8"/>
      <c r="G47" s="21"/>
      <c r="H47" s="26"/>
      <c r="I47" s="9"/>
      <c r="J47" s="32"/>
      <c r="K47" s="10"/>
    </row>
    <row r="49" spans="1:11">
      <c r="A49" s="33" t="s">
        <v>32</v>
      </c>
      <c r="B49" s="34">
        <f>C25</f>
        <v>39822</v>
      </c>
      <c r="C49" s="34">
        <f>B49+7</f>
        <v>39829</v>
      </c>
      <c r="D49" s="35"/>
      <c r="E49" s="1"/>
      <c r="F49" s="36"/>
      <c r="G49" s="37"/>
      <c r="H49" s="35"/>
      <c r="I49" s="36"/>
      <c r="J49" s="37"/>
      <c r="K49" s="35"/>
    </row>
    <row r="50" spans="1:11">
      <c r="A50" s="38" t="s">
        <v>0</v>
      </c>
      <c r="B50" s="39"/>
      <c r="C50" s="39"/>
      <c r="D50" s="40"/>
      <c r="E50" s="1" t="s">
        <v>5</v>
      </c>
      <c r="F50" s="38" t="s">
        <v>6</v>
      </c>
      <c r="G50" s="39"/>
      <c r="H50" s="40"/>
      <c r="I50" s="41" t="s">
        <v>31</v>
      </c>
      <c r="J50" s="42"/>
      <c r="K50" s="43"/>
    </row>
    <row r="51" spans="1:11">
      <c r="A51" s="2" t="s">
        <v>1</v>
      </c>
      <c r="B51" s="13" t="s">
        <v>2</v>
      </c>
      <c r="C51" s="18" t="s">
        <v>3</v>
      </c>
      <c r="D51" s="23" t="s">
        <v>4</v>
      </c>
      <c r="E51" s="3" t="s">
        <v>24</v>
      </c>
      <c r="F51" s="4" t="s">
        <v>21</v>
      </c>
      <c r="G51" s="19" t="s">
        <v>22</v>
      </c>
      <c r="H51" s="24" t="s">
        <v>23</v>
      </c>
      <c r="I51" s="5"/>
      <c r="J51" s="31"/>
      <c r="K51" s="7"/>
    </row>
    <row r="52" spans="1:11">
      <c r="A52" s="4" t="s">
        <v>25</v>
      </c>
      <c r="B52" s="14">
        <v>16</v>
      </c>
      <c r="C52" s="19">
        <v>11.2</v>
      </c>
      <c r="D52" s="24">
        <f>SUM(B52*C52)</f>
        <v>179.2</v>
      </c>
      <c r="E52" s="28">
        <f>D52+E28</f>
        <v>537.59999999999991</v>
      </c>
      <c r="F52" s="4" t="s">
        <v>7</v>
      </c>
      <c r="G52" s="19">
        <v>66.349999999999994</v>
      </c>
      <c r="H52" s="24">
        <f>G52+H28</f>
        <v>199.04999999999998</v>
      </c>
      <c r="I52" s="6"/>
      <c r="J52" s="31">
        <f>G52/D57</f>
        <v>0.14810267857142859</v>
      </c>
      <c r="K52" s="7"/>
    </row>
    <row r="53" spans="1:11">
      <c r="A53" s="5" t="s">
        <v>26</v>
      </c>
      <c r="B53" s="15">
        <v>24</v>
      </c>
      <c r="C53" s="20">
        <f>C52</f>
        <v>11.2</v>
      </c>
      <c r="D53" s="25">
        <f>SUM(B53*C53)</f>
        <v>268.79999999999995</v>
      </c>
      <c r="E53" s="29">
        <f>D53+E29</f>
        <v>806.39999999999986</v>
      </c>
      <c r="F53" s="5" t="s">
        <v>8</v>
      </c>
      <c r="G53" s="20">
        <v>26.79</v>
      </c>
      <c r="H53" s="25">
        <f t="shared" ref="H53:H63" si="6">G53+H29</f>
        <v>80.37</v>
      </c>
      <c r="I53" s="6"/>
      <c r="J53" s="31">
        <f>G53/D57</f>
        <v>5.9799107142857147E-2</v>
      </c>
      <c r="K53" s="7"/>
    </row>
    <row r="54" spans="1:11">
      <c r="A54" s="5" t="s">
        <v>27</v>
      </c>
      <c r="B54" s="15"/>
      <c r="C54" s="20">
        <f t="shared" ref="C54:C55" si="7">C53</f>
        <v>11.2</v>
      </c>
      <c r="D54" s="25">
        <f>B54*C54</f>
        <v>0</v>
      </c>
      <c r="E54" s="29">
        <f>D54+E30</f>
        <v>0</v>
      </c>
      <c r="F54" s="5" t="s">
        <v>9</v>
      </c>
      <c r="G54" s="20">
        <v>6.27</v>
      </c>
      <c r="H54" s="25">
        <f t="shared" si="6"/>
        <v>18.809999999999999</v>
      </c>
      <c r="I54" s="6"/>
      <c r="J54" s="31">
        <f>G54/D57</f>
        <v>1.3995535714285716E-2</v>
      </c>
      <c r="K54" s="7"/>
    </row>
    <row r="55" spans="1:11">
      <c r="A55" s="5" t="s">
        <v>28</v>
      </c>
      <c r="B55" s="15"/>
      <c r="C55" s="20">
        <f t="shared" si="7"/>
        <v>11.2</v>
      </c>
      <c r="D55" s="25">
        <f>B55*C55</f>
        <v>0</v>
      </c>
      <c r="E55" s="29">
        <f t="shared" ref="E55:E57" si="8">D55+E31</f>
        <v>0</v>
      </c>
      <c r="F55" s="5" t="s">
        <v>10</v>
      </c>
      <c r="G55" s="20">
        <v>13.26</v>
      </c>
      <c r="H55" s="25">
        <f t="shared" si="6"/>
        <v>39.78</v>
      </c>
      <c r="I55" s="6"/>
      <c r="J55" s="31">
        <f>G55/D57</f>
        <v>2.959821428571429E-2</v>
      </c>
      <c r="K55" s="7"/>
    </row>
    <row r="56" spans="1:11">
      <c r="A56" s="27" t="s">
        <v>30</v>
      </c>
      <c r="B56" s="15"/>
      <c r="C56" s="20">
        <f>C52*1.5</f>
        <v>16.799999999999997</v>
      </c>
      <c r="D56" s="25">
        <f>B56*C56</f>
        <v>0</v>
      </c>
      <c r="E56" s="29">
        <f t="shared" si="8"/>
        <v>0</v>
      </c>
      <c r="F56" s="5" t="s">
        <v>11</v>
      </c>
      <c r="G56" s="20">
        <v>0.27</v>
      </c>
      <c r="H56" s="25">
        <f t="shared" si="6"/>
        <v>0.81</v>
      </c>
      <c r="I56" s="6"/>
      <c r="J56" s="31">
        <f>G56/D57</f>
        <v>6.026785714285715E-4</v>
      </c>
      <c r="K56" s="7"/>
    </row>
    <row r="57" spans="1:11">
      <c r="A57" s="5" t="s">
        <v>29</v>
      </c>
      <c r="B57" s="15"/>
      <c r="C57" s="20">
        <f>C55</f>
        <v>11.2</v>
      </c>
      <c r="D57" s="25">
        <f>SUM(D52+D53+D54+D55+D56)</f>
        <v>447.99999999999994</v>
      </c>
      <c r="E57" s="29">
        <f t="shared" si="8"/>
        <v>1343.9999999999998</v>
      </c>
      <c r="F57" s="5" t="s">
        <v>12</v>
      </c>
      <c r="G57" s="20">
        <v>8.64</v>
      </c>
      <c r="H57" s="25">
        <f t="shared" si="6"/>
        <v>25.92</v>
      </c>
      <c r="I57" s="6"/>
      <c r="J57" s="31">
        <f>G57/D57</f>
        <v>1.9285714285714288E-2</v>
      </c>
      <c r="K57" s="7"/>
    </row>
    <row r="58" spans="1:11">
      <c r="A58" s="5"/>
      <c r="B58" s="15"/>
      <c r="C58" s="20"/>
      <c r="D58" s="25"/>
      <c r="E58" s="11"/>
      <c r="F58" s="5" t="s">
        <v>13</v>
      </c>
      <c r="G58" s="20">
        <v>1</v>
      </c>
      <c r="H58" s="25">
        <f t="shared" si="6"/>
        <v>3</v>
      </c>
      <c r="I58" s="6"/>
      <c r="J58" s="31">
        <f>G58/D57</f>
        <v>2.2321428571428575E-3</v>
      </c>
      <c r="K58" s="7"/>
    </row>
    <row r="59" spans="1:11">
      <c r="A59" s="5"/>
      <c r="B59" s="15"/>
      <c r="C59" s="20"/>
      <c r="D59" s="25"/>
      <c r="E59" s="11"/>
      <c r="F59" s="5" t="s">
        <v>14</v>
      </c>
      <c r="G59" s="20">
        <v>26.38</v>
      </c>
      <c r="H59" s="25">
        <f t="shared" si="6"/>
        <v>79.14</v>
      </c>
      <c r="I59" s="6"/>
      <c r="J59" s="31">
        <f>G59/D57</f>
        <v>5.888392857142858E-2</v>
      </c>
      <c r="K59" s="7"/>
    </row>
    <row r="60" spans="1:11">
      <c r="A60" s="5"/>
      <c r="B60" s="15"/>
      <c r="C60" s="20"/>
      <c r="D60" s="25"/>
      <c r="E60" s="11"/>
      <c r="F60" s="5" t="s">
        <v>15</v>
      </c>
      <c r="G60" s="20">
        <v>4.7300000000000004</v>
      </c>
      <c r="H60" s="25">
        <f t="shared" si="6"/>
        <v>14.190000000000001</v>
      </c>
      <c r="I60" s="6"/>
      <c r="J60" s="31">
        <f>G60/D57</f>
        <v>1.0558035714285716E-2</v>
      </c>
      <c r="K60" s="7"/>
    </row>
    <row r="61" spans="1:11">
      <c r="A61" s="5"/>
      <c r="B61" s="15"/>
      <c r="C61" s="20"/>
      <c r="D61" s="25"/>
      <c r="E61" s="11"/>
      <c r="F61" s="5" t="s">
        <v>16</v>
      </c>
      <c r="G61" s="20">
        <v>22.4</v>
      </c>
      <c r="H61" s="25">
        <f t="shared" si="6"/>
        <v>67.199999999999989</v>
      </c>
      <c r="I61" s="6"/>
      <c r="J61" s="31">
        <f>G61/D57</f>
        <v>0.05</v>
      </c>
      <c r="K61" s="7"/>
    </row>
    <row r="62" spans="1:11">
      <c r="A62" s="5"/>
      <c r="B62" s="15"/>
      <c r="C62" s="20"/>
      <c r="D62" s="25"/>
      <c r="E62" s="11"/>
      <c r="F62" s="5" t="s">
        <v>17</v>
      </c>
      <c r="G62" s="20">
        <v>10</v>
      </c>
      <c r="H62" s="25">
        <f t="shared" si="6"/>
        <v>30</v>
      </c>
      <c r="I62" s="6"/>
      <c r="J62" s="31">
        <f>G62/D57</f>
        <v>2.2321428571428575E-2</v>
      </c>
      <c r="K62" s="7"/>
    </row>
    <row r="63" spans="1:11">
      <c r="A63" s="5"/>
      <c r="B63" s="15"/>
      <c r="C63" s="20"/>
      <c r="D63" s="25"/>
      <c r="E63" s="11"/>
      <c r="F63" s="5" t="s">
        <v>18</v>
      </c>
      <c r="G63" s="20">
        <v>11.2</v>
      </c>
      <c r="H63" s="25">
        <f t="shared" si="6"/>
        <v>33.599999999999994</v>
      </c>
      <c r="I63" s="6"/>
      <c r="J63" s="31">
        <f>G63/D57</f>
        <v>2.5000000000000001E-2</v>
      </c>
      <c r="K63" s="7"/>
    </row>
    <row r="64" spans="1:11">
      <c r="A64" s="5"/>
      <c r="B64" s="15"/>
      <c r="C64" s="20"/>
      <c r="D64" s="25"/>
      <c r="E64" s="11"/>
      <c r="F64" s="5" t="s">
        <v>19</v>
      </c>
      <c r="G64" s="20">
        <f>D57-G65</f>
        <v>250.70999999999998</v>
      </c>
      <c r="H64" s="25">
        <f>G64+H40</f>
        <v>752.12999999999988</v>
      </c>
      <c r="I64" s="6"/>
      <c r="J64" s="31"/>
      <c r="K64" s="7"/>
    </row>
    <row r="65" spans="1:11">
      <c r="A65" s="5"/>
      <c r="B65" s="15"/>
      <c r="C65" s="20"/>
      <c r="D65" s="25"/>
      <c r="E65" s="11"/>
      <c r="F65" s="5" t="s">
        <v>20</v>
      </c>
      <c r="G65" s="20">
        <f>G52+G53+G54+G55+G56+G57+G58+G59+G60+G61+G62+G63</f>
        <v>197.28999999999996</v>
      </c>
      <c r="H65" s="25">
        <f>G65+H41</f>
        <v>591.86999999999989</v>
      </c>
      <c r="I65" s="6"/>
      <c r="J65" s="31">
        <f>G65/D57</f>
        <v>0.44037946428571428</v>
      </c>
      <c r="K65" s="7"/>
    </row>
    <row r="66" spans="1:11">
      <c r="A66" s="5"/>
      <c r="B66" s="15"/>
      <c r="C66" s="20"/>
      <c r="D66" s="25"/>
      <c r="E66" s="11"/>
      <c r="F66" s="5"/>
      <c r="G66" s="20"/>
      <c r="H66" s="25"/>
      <c r="I66" s="6"/>
      <c r="J66" s="31"/>
      <c r="K66" s="7"/>
    </row>
    <row r="67" spans="1:11">
      <c r="A67" s="5"/>
      <c r="B67" s="15"/>
      <c r="C67" s="20"/>
      <c r="D67" s="25"/>
      <c r="E67" s="11"/>
      <c r="F67" s="5"/>
      <c r="G67" s="20"/>
      <c r="H67" s="25"/>
      <c r="I67" s="6"/>
      <c r="J67" s="31"/>
      <c r="K67" s="7"/>
    </row>
    <row r="68" spans="1:11">
      <c r="A68" s="5"/>
      <c r="B68" s="15"/>
      <c r="C68" s="20"/>
      <c r="D68" s="25"/>
      <c r="E68" s="11"/>
      <c r="F68" s="5"/>
      <c r="G68" s="20"/>
      <c r="H68" s="25"/>
      <c r="I68" s="6"/>
      <c r="J68" s="31"/>
      <c r="K68" s="7"/>
    </row>
    <row r="69" spans="1:11">
      <c r="A69" s="5"/>
      <c r="B69" s="15"/>
      <c r="C69" s="20"/>
      <c r="D69" s="25"/>
      <c r="E69" s="11"/>
      <c r="F69" s="5"/>
      <c r="G69" s="20"/>
      <c r="H69" s="25"/>
      <c r="I69" s="6"/>
      <c r="J69" s="31"/>
      <c r="K69" s="7"/>
    </row>
    <row r="70" spans="1:11">
      <c r="A70" s="5"/>
      <c r="B70" s="15"/>
      <c r="C70" s="20"/>
      <c r="D70" s="25"/>
      <c r="E70" s="11"/>
      <c r="F70" s="5"/>
      <c r="G70" s="20"/>
      <c r="H70" s="25"/>
      <c r="I70" s="6"/>
      <c r="J70" s="31"/>
      <c r="K70" s="7"/>
    </row>
    <row r="71" spans="1:11">
      <c r="A71" s="8"/>
      <c r="B71" s="16"/>
      <c r="C71" s="21"/>
      <c r="D71" s="26"/>
      <c r="E71" s="12"/>
      <c r="F71" s="8"/>
      <c r="G71" s="21"/>
      <c r="H71" s="26"/>
      <c r="I71" s="9"/>
      <c r="J71" s="32"/>
      <c r="K71" s="10"/>
    </row>
    <row r="73" spans="1:11">
      <c r="A73" s="33" t="s">
        <v>32</v>
      </c>
      <c r="B73" s="34">
        <f>C49</f>
        <v>39829</v>
      </c>
      <c r="C73" s="34">
        <f>B73+7</f>
        <v>39836</v>
      </c>
      <c r="D73" s="35"/>
      <c r="E73" s="1"/>
      <c r="F73" s="36"/>
      <c r="G73" s="37"/>
      <c r="H73" s="35"/>
      <c r="I73" s="36"/>
      <c r="J73" s="37"/>
      <c r="K73" s="35"/>
    </row>
    <row r="74" spans="1:11">
      <c r="A74" s="38" t="s">
        <v>0</v>
      </c>
      <c r="B74" s="39"/>
      <c r="C74" s="39"/>
      <c r="D74" s="40"/>
      <c r="E74" s="1" t="s">
        <v>5</v>
      </c>
      <c r="F74" s="38" t="s">
        <v>6</v>
      </c>
      <c r="G74" s="39"/>
      <c r="H74" s="40"/>
      <c r="I74" s="41" t="s">
        <v>31</v>
      </c>
      <c r="J74" s="42"/>
      <c r="K74" s="43"/>
    </row>
    <row r="75" spans="1:11">
      <c r="A75" s="2" t="s">
        <v>1</v>
      </c>
      <c r="B75" s="13" t="s">
        <v>2</v>
      </c>
      <c r="C75" s="18" t="s">
        <v>3</v>
      </c>
      <c r="D75" s="23" t="s">
        <v>4</v>
      </c>
      <c r="E75" s="3" t="s">
        <v>24</v>
      </c>
      <c r="F75" s="4" t="s">
        <v>21</v>
      </c>
      <c r="G75" s="19" t="s">
        <v>22</v>
      </c>
      <c r="H75" s="24" t="s">
        <v>23</v>
      </c>
      <c r="I75" s="5"/>
      <c r="J75" s="31"/>
      <c r="K75" s="7"/>
    </row>
    <row r="76" spans="1:11">
      <c r="A76" s="4" t="s">
        <v>25</v>
      </c>
      <c r="B76" s="14">
        <v>16</v>
      </c>
      <c r="C76" s="19">
        <v>11.2</v>
      </c>
      <c r="D76" s="24">
        <f>SUM(B76*C76)</f>
        <v>179.2</v>
      </c>
      <c r="E76" s="28">
        <f>D76+E52</f>
        <v>716.8</v>
      </c>
      <c r="F76" s="4" t="s">
        <v>7</v>
      </c>
      <c r="G76" s="19">
        <v>66.349999999999994</v>
      </c>
      <c r="H76" s="24">
        <f>G76+H52</f>
        <v>265.39999999999998</v>
      </c>
      <c r="I76" s="6"/>
      <c r="J76" s="31">
        <f>G76/D81</f>
        <v>0.14810267857142859</v>
      </c>
      <c r="K76" s="7"/>
    </row>
    <row r="77" spans="1:11">
      <c r="A77" s="5" t="s">
        <v>26</v>
      </c>
      <c r="B77" s="15">
        <v>24</v>
      </c>
      <c r="C77" s="20">
        <f>C76</f>
        <v>11.2</v>
      </c>
      <c r="D77" s="25">
        <f>SUM(B77*C77)</f>
        <v>268.79999999999995</v>
      </c>
      <c r="E77" s="29">
        <f>D77+E53</f>
        <v>1075.1999999999998</v>
      </c>
      <c r="F77" s="5" t="s">
        <v>8</v>
      </c>
      <c r="G77" s="20">
        <v>26.79</v>
      </c>
      <c r="H77" s="25">
        <f t="shared" ref="H77:H87" si="9">G77+H53</f>
        <v>107.16</v>
      </c>
      <c r="I77" s="6"/>
      <c r="J77" s="31">
        <f>G77/D81</f>
        <v>5.9799107142857147E-2</v>
      </c>
      <c r="K77" s="7"/>
    </row>
    <row r="78" spans="1:11">
      <c r="A78" s="5" t="s">
        <v>27</v>
      </c>
      <c r="B78" s="15"/>
      <c r="C78" s="20">
        <f t="shared" ref="C78:C79" si="10">C77</f>
        <v>11.2</v>
      </c>
      <c r="D78" s="25">
        <f>B78*C78</f>
        <v>0</v>
      </c>
      <c r="E78" s="29">
        <f>D78+E54</f>
        <v>0</v>
      </c>
      <c r="F78" s="5" t="s">
        <v>9</v>
      </c>
      <c r="G78" s="20">
        <v>6.27</v>
      </c>
      <c r="H78" s="25">
        <f t="shared" si="9"/>
        <v>25.08</v>
      </c>
      <c r="I78" s="6"/>
      <c r="J78" s="31">
        <f>G78/D81</f>
        <v>1.3995535714285716E-2</v>
      </c>
      <c r="K78" s="7"/>
    </row>
    <row r="79" spans="1:11">
      <c r="A79" s="5" t="s">
        <v>28</v>
      </c>
      <c r="B79" s="15"/>
      <c r="C79" s="20">
        <f t="shared" si="10"/>
        <v>11.2</v>
      </c>
      <c r="D79" s="25">
        <f>B79*C79</f>
        <v>0</v>
      </c>
      <c r="E79" s="29">
        <f t="shared" ref="E79:E81" si="11">D79+E55</f>
        <v>0</v>
      </c>
      <c r="F79" s="5" t="s">
        <v>10</v>
      </c>
      <c r="G79" s="20">
        <v>13.26</v>
      </c>
      <c r="H79" s="25">
        <f t="shared" si="9"/>
        <v>53.04</v>
      </c>
      <c r="I79" s="6"/>
      <c r="J79" s="31">
        <f>G79/D81</f>
        <v>2.959821428571429E-2</v>
      </c>
      <c r="K79" s="7"/>
    </row>
    <row r="80" spans="1:11">
      <c r="A80" s="27" t="s">
        <v>30</v>
      </c>
      <c r="B80" s="15"/>
      <c r="C80" s="20">
        <f>C76*1.5</f>
        <v>16.799999999999997</v>
      </c>
      <c r="D80" s="25">
        <f>B80*C80</f>
        <v>0</v>
      </c>
      <c r="E80" s="29">
        <f t="shared" si="11"/>
        <v>0</v>
      </c>
      <c r="F80" s="5" t="s">
        <v>11</v>
      </c>
      <c r="G80" s="20">
        <v>0.27</v>
      </c>
      <c r="H80" s="25">
        <f t="shared" si="9"/>
        <v>1.08</v>
      </c>
      <c r="I80" s="6"/>
      <c r="J80" s="31">
        <f>G80/D81</f>
        <v>6.026785714285715E-4</v>
      </c>
      <c r="K80" s="7"/>
    </row>
    <row r="81" spans="1:11">
      <c r="A81" s="5" t="s">
        <v>29</v>
      </c>
      <c r="B81" s="15"/>
      <c r="C81" s="20">
        <f>C79</f>
        <v>11.2</v>
      </c>
      <c r="D81" s="25">
        <f>SUM(D76+D77+D78+D79+D80)</f>
        <v>447.99999999999994</v>
      </c>
      <c r="E81" s="29">
        <f t="shared" si="11"/>
        <v>1791.9999999999998</v>
      </c>
      <c r="F81" s="5" t="s">
        <v>12</v>
      </c>
      <c r="G81" s="20">
        <v>8.64</v>
      </c>
      <c r="H81" s="25">
        <f t="shared" si="9"/>
        <v>34.56</v>
      </c>
      <c r="I81" s="6"/>
      <c r="J81" s="31">
        <f>G81/D81</f>
        <v>1.9285714285714288E-2</v>
      </c>
      <c r="K81" s="7"/>
    </row>
    <row r="82" spans="1:11">
      <c r="A82" s="5"/>
      <c r="B82" s="15"/>
      <c r="C82" s="20"/>
      <c r="D82" s="25"/>
      <c r="E82" s="11"/>
      <c r="F82" s="5" t="s">
        <v>13</v>
      </c>
      <c r="G82" s="20">
        <v>1</v>
      </c>
      <c r="H82" s="25">
        <f t="shared" si="9"/>
        <v>4</v>
      </c>
      <c r="I82" s="6"/>
      <c r="J82" s="31">
        <f>G82/D81</f>
        <v>2.2321428571428575E-3</v>
      </c>
      <c r="K82" s="7"/>
    </row>
    <row r="83" spans="1:11">
      <c r="A83" s="5"/>
      <c r="B83" s="15"/>
      <c r="C83" s="20"/>
      <c r="D83" s="25"/>
      <c r="E83" s="11"/>
      <c r="F83" s="5" t="s">
        <v>14</v>
      </c>
      <c r="G83" s="20">
        <v>26.38</v>
      </c>
      <c r="H83" s="25">
        <f t="shared" si="9"/>
        <v>105.52</v>
      </c>
      <c r="I83" s="6"/>
      <c r="J83" s="31">
        <f>G83/D81</f>
        <v>5.888392857142858E-2</v>
      </c>
      <c r="K83" s="7"/>
    </row>
    <row r="84" spans="1:11">
      <c r="A84" s="5"/>
      <c r="B84" s="15"/>
      <c r="C84" s="20"/>
      <c r="D84" s="25"/>
      <c r="E84" s="11"/>
      <c r="F84" s="5" t="s">
        <v>15</v>
      </c>
      <c r="G84" s="20">
        <v>4.7300000000000004</v>
      </c>
      <c r="H84" s="25">
        <f t="shared" si="9"/>
        <v>18.920000000000002</v>
      </c>
      <c r="I84" s="6"/>
      <c r="J84" s="31">
        <f>G84/D81</f>
        <v>1.0558035714285716E-2</v>
      </c>
      <c r="K84" s="7"/>
    </row>
    <row r="85" spans="1:11">
      <c r="A85" s="5"/>
      <c r="B85" s="15"/>
      <c r="C85" s="20"/>
      <c r="D85" s="25"/>
      <c r="E85" s="11"/>
      <c r="F85" s="5" t="s">
        <v>16</v>
      </c>
      <c r="G85" s="20">
        <v>22.4</v>
      </c>
      <c r="H85" s="25">
        <f t="shared" si="9"/>
        <v>89.6</v>
      </c>
      <c r="I85" s="6"/>
      <c r="J85" s="31">
        <f>G85/D81</f>
        <v>0.05</v>
      </c>
      <c r="K85" s="7"/>
    </row>
    <row r="86" spans="1:11">
      <c r="A86" s="5"/>
      <c r="B86" s="15"/>
      <c r="C86" s="20"/>
      <c r="D86" s="25"/>
      <c r="E86" s="11"/>
      <c r="F86" s="5" t="s">
        <v>17</v>
      </c>
      <c r="G86" s="20">
        <v>10</v>
      </c>
      <c r="H86" s="25">
        <f t="shared" si="9"/>
        <v>40</v>
      </c>
      <c r="I86" s="6"/>
      <c r="J86" s="31">
        <f>G86/D81</f>
        <v>2.2321428571428575E-2</v>
      </c>
      <c r="K86" s="7"/>
    </row>
    <row r="87" spans="1:11">
      <c r="A87" s="5"/>
      <c r="B87" s="15"/>
      <c r="C87" s="20"/>
      <c r="D87" s="25"/>
      <c r="E87" s="11"/>
      <c r="F87" s="5" t="s">
        <v>18</v>
      </c>
      <c r="G87" s="20">
        <v>11.2</v>
      </c>
      <c r="H87" s="25">
        <f t="shared" si="9"/>
        <v>44.8</v>
      </c>
      <c r="I87" s="6"/>
      <c r="J87" s="31">
        <f>G87/D81</f>
        <v>2.5000000000000001E-2</v>
      </c>
      <c r="K87" s="7"/>
    </row>
    <row r="88" spans="1:11">
      <c r="A88" s="5"/>
      <c r="B88" s="15"/>
      <c r="C88" s="20"/>
      <c r="D88" s="25"/>
      <c r="E88" s="11"/>
      <c r="F88" s="5" t="s">
        <v>19</v>
      </c>
      <c r="G88" s="20">
        <f>D81-G89</f>
        <v>250.70999999999998</v>
      </c>
      <c r="H88" s="25">
        <f>G88+H64</f>
        <v>1002.8399999999999</v>
      </c>
      <c r="I88" s="6"/>
      <c r="J88" s="31"/>
      <c r="K88" s="7"/>
    </row>
    <row r="89" spans="1:11">
      <c r="A89" s="5"/>
      <c r="B89" s="15"/>
      <c r="C89" s="20"/>
      <c r="D89" s="25"/>
      <c r="E89" s="11"/>
      <c r="F89" s="5" t="s">
        <v>20</v>
      </c>
      <c r="G89" s="20">
        <f>G76+G77+G78+G79+G80+G81+G82+G83+G84+G85+G86+G87</f>
        <v>197.28999999999996</v>
      </c>
      <c r="H89" s="25">
        <f>G89+H65</f>
        <v>789.15999999999985</v>
      </c>
      <c r="I89" s="6"/>
      <c r="J89" s="31">
        <f>G89/D81</f>
        <v>0.44037946428571428</v>
      </c>
      <c r="K89" s="7"/>
    </row>
    <row r="90" spans="1:11">
      <c r="A90" s="5"/>
      <c r="B90" s="15"/>
      <c r="C90" s="20"/>
      <c r="D90" s="25"/>
      <c r="E90" s="11"/>
      <c r="F90" s="5"/>
      <c r="G90" s="20"/>
      <c r="H90" s="25"/>
      <c r="I90" s="6"/>
      <c r="J90" s="31"/>
      <c r="K90" s="7"/>
    </row>
    <row r="91" spans="1:11">
      <c r="A91" s="5"/>
      <c r="B91" s="15"/>
      <c r="C91" s="20"/>
      <c r="D91" s="25"/>
      <c r="E91" s="11"/>
      <c r="F91" s="5"/>
      <c r="G91" s="20"/>
      <c r="H91" s="25"/>
      <c r="I91" s="6"/>
      <c r="J91" s="31"/>
      <c r="K91" s="7"/>
    </row>
    <row r="92" spans="1:11">
      <c r="A92" s="5"/>
      <c r="B92" s="15"/>
      <c r="C92" s="20"/>
      <c r="D92" s="25"/>
      <c r="E92" s="11"/>
      <c r="F92" s="5"/>
      <c r="G92" s="20"/>
      <c r="H92" s="25"/>
      <c r="I92" s="6"/>
      <c r="J92" s="31"/>
      <c r="K92" s="7"/>
    </row>
    <row r="93" spans="1:11">
      <c r="A93" s="5"/>
      <c r="B93" s="15"/>
      <c r="C93" s="20"/>
      <c r="D93" s="25"/>
      <c r="E93" s="11"/>
      <c r="F93" s="5"/>
      <c r="G93" s="20"/>
      <c r="H93" s="25"/>
      <c r="I93" s="6"/>
      <c r="J93" s="31"/>
      <c r="K93" s="7"/>
    </row>
    <row r="94" spans="1:11">
      <c r="A94" s="5"/>
      <c r="B94" s="15"/>
      <c r="C94" s="20"/>
      <c r="D94" s="25"/>
      <c r="E94" s="11"/>
      <c r="F94" s="5"/>
      <c r="G94" s="20"/>
      <c r="H94" s="25"/>
      <c r="I94" s="6"/>
      <c r="J94" s="31"/>
      <c r="K94" s="7"/>
    </row>
    <row r="95" spans="1:11">
      <c r="A95" s="8"/>
      <c r="B95" s="16"/>
      <c r="C95" s="21"/>
      <c r="D95" s="26"/>
      <c r="E95" s="12"/>
      <c r="F95" s="8"/>
      <c r="G95" s="21"/>
      <c r="H95" s="26"/>
      <c r="I95" s="9"/>
      <c r="J95" s="32"/>
      <c r="K95" s="10"/>
    </row>
    <row r="97" spans="1:11">
      <c r="A97" s="33" t="s">
        <v>32</v>
      </c>
      <c r="B97" s="34">
        <f>C73</f>
        <v>39836</v>
      </c>
      <c r="C97" s="34">
        <f>B97+7</f>
        <v>39843</v>
      </c>
      <c r="D97" s="35"/>
      <c r="E97" s="1"/>
      <c r="F97" s="36"/>
      <c r="G97" s="37"/>
      <c r="H97" s="35"/>
      <c r="I97" s="36"/>
      <c r="J97" s="37"/>
      <c r="K97" s="35"/>
    </row>
    <row r="98" spans="1:11">
      <c r="A98" s="38" t="s">
        <v>0</v>
      </c>
      <c r="B98" s="39"/>
      <c r="C98" s="39"/>
      <c r="D98" s="40"/>
      <c r="E98" s="1" t="s">
        <v>5</v>
      </c>
      <c r="F98" s="38" t="s">
        <v>6</v>
      </c>
      <c r="G98" s="39"/>
      <c r="H98" s="40"/>
      <c r="I98" s="41" t="s">
        <v>31</v>
      </c>
      <c r="J98" s="42"/>
      <c r="K98" s="43"/>
    </row>
    <row r="99" spans="1:11">
      <c r="A99" s="2" t="s">
        <v>1</v>
      </c>
      <c r="B99" s="13" t="s">
        <v>2</v>
      </c>
      <c r="C99" s="18" t="s">
        <v>3</v>
      </c>
      <c r="D99" s="23" t="s">
        <v>4</v>
      </c>
      <c r="E99" s="3" t="s">
        <v>24</v>
      </c>
      <c r="F99" s="4" t="s">
        <v>21</v>
      </c>
      <c r="G99" s="19" t="s">
        <v>22</v>
      </c>
      <c r="H99" s="24" t="s">
        <v>23</v>
      </c>
      <c r="I99" s="5"/>
      <c r="J99" s="31"/>
      <c r="K99" s="7"/>
    </row>
    <row r="100" spans="1:11">
      <c r="A100" s="4" t="s">
        <v>25</v>
      </c>
      <c r="B100" s="14">
        <v>16</v>
      </c>
      <c r="C100" s="19">
        <v>11.2</v>
      </c>
      <c r="D100" s="24">
        <f>SUM(B100*C100)</f>
        <v>179.2</v>
      </c>
      <c r="E100" s="28">
        <f>D100+E76</f>
        <v>896</v>
      </c>
      <c r="F100" s="4" t="s">
        <v>7</v>
      </c>
      <c r="G100" s="19">
        <v>66.349999999999994</v>
      </c>
      <c r="H100" s="24">
        <f>G100+H76</f>
        <v>331.75</v>
      </c>
      <c r="I100" s="6"/>
      <c r="J100" s="31">
        <f>G100/D105</f>
        <v>0.14810267857142859</v>
      </c>
      <c r="K100" s="7"/>
    </row>
    <row r="101" spans="1:11">
      <c r="A101" s="5" t="s">
        <v>26</v>
      </c>
      <c r="B101" s="15">
        <v>24</v>
      </c>
      <c r="C101" s="20">
        <f>C100</f>
        <v>11.2</v>
      </c>
      <c r="D101" s="25">
        <f>SUM(B101*C101)</f>
        <v>268.79999999999995</v>
      </c>
      <c r="E101" s="29">
        <f>D101+E77</f>
        <v>1343.9999999999998</v>
      </c>
      <c r="F101" s="5" t="s">
        <v>8</v>
      </c>
      <c r="G101" s="20">
        <v>26.79</v>
      </c>
      <c r="H101" s="25">
        <f t="shared" ref="H101:H111" si="12">G101+H77</f>
        <v>133.94999999999999</v>
      </c>
      <c r="I101" s="6"/>
      <c r="J101" s="31">
        <f>G101/D105</f>
        <v>5.9799107142857147E-2</v>
      </c>
      <c r="K101" s="7"/>
    </row>
    <row r="102" spans="1:11">
      <c r="A102" s="5" t="s">
        <v>27</v>
      </c>
      <c r="B102" s="15"/>
      <c r="C102" s="20">
        <f t="shared" ref="C102:C103" si="13">C101</f>
        <v>11.2</v>
      </c>
      <c r="D102" s="25">
        <f>B102*C102</f>
        <v>0</v>
      </c>
      <c r="E102" s="29">
        <f>D102+E78</f>
        <v>0</v>
      </c>
      <c r="F102" s="5" t="s">
        <v>9</v>
      </c>
      <c r="G102" s="20">
        <v>6.27</v>
      </c>
      <c r="H102" s="25">
        <f t="shared" si="12"/>
        <v>31.349999999999998</v>
      </c>
      <c r="I102" s="6"/>
      <c r="J102" s="31">
        <f>G102/D105</f>
        <v>1.3995535714285716E-2</v>
      </c>
      <c r="K102" s="7"/>
    </row>
    <row r="103" spans="1:11">
      <c r="A103" s="5" t="s">
        <v>28</v>
      </c>
      <c r="B103" s="15"/>
      <c r="C103" s="20">
        <f t="shared" si="13"/>
        <v>11.2</v>
      </c>
      <c r="D103" s="25">
        <f>B103*C103</f>
        <v>0</v>
      </c>
      <c r="E103" s="29">
        <f t="shared" ref="E103:E105" si="14">D103+E79</f>
        <v>0</v>
      </c>
      <c r="F103" s="5" t="s">
        <v>10</v>
      </c>
      <c r="G103" s="20">
        <v>13.26</v>
      </c>
      <c r="H103" s="25">
        <f t="shared" si="12"/>
        <v>66.3</v>
      </c>
      <c r="I103" s="6"/>
      <c r="J103" s="31">
        <f>G103/D105</f>
        <v>2.959821428571429E-2</v>
      </c>
      <c r="K103" s="7"/>
    </row>
    <row r="104" spans="1:11">
      <c r="A104" s="27" t="s">
        <v>30</v>
      </c>
      <c r="B104" s="15"/>
      <c r="C104" s="20">
        <f>C100*1.5</f>
        <v>16.799999999999997</v>
      </c>
      <c r="D104" s="25">
        <f>B104*C104</f>
        <v>0</v>
      </c>
      <c r="E104" s="29">
        <f t="shared" si="14"/>
        <v>0</v>
      </c>
      <c r="F104" s="5" t="s">
        <v>11</v>
      </c>
      <c r="G104" s="20">
        <v>0.27</v>
      </c>
      <c r="H104" s="25">
        <f t="shared" si="12"/>
        <v>1.35</v>
      </c>
      <c r="I104" s="6"/>
      <c r="J104" s="31">
        <f>G104/D105</f>
        <v>6.026785714285715E-4</v>
      </c>
      <c r="K104" s="7"/>
    </row>
    <row r="105" spans="1:11">
      <c r="A105" s="5" t="s">
        <v>29</v>
      </c>
      <c r="B105" s="15"/>
      <c r="C105" s="20">
        <f>C103</f>
        <v>11.2</v>
      </c>
      <c r="D105" s="25">
        <f>SUM(D100+D101+D102+D103+D104)</f>
        <v>447.99999999999994</v>
      </c>
      <c r="E105" s="29">
        <f t="shared" si="14"/>
        <v>2239.9999999999995</v>
      </c>
      <c r="F105" s="5" t="s">
        <v>12</v>
      </c>
      <c r="G105" s="20">
        <v>8.64</v>
      </c>
      <c r="H105" s="25">
        <f t="shared" si="12"/>
        <v>43.2</v>
      </c>
      <c r="I105" s="6"/>
      <c r="J105" s="31">
        <f>G105/D105</f>
        <v>1.9285714285714288E-2</v>
      </c>
      <c r="K105" s="7"/>
    </row>
    <row r="106" spans="1:11">
      <c r="A106" s="5"/>
      <c r="B106" s="15"/>
      <c r="C106" s="20"/>
      <c r="D106" s="25"/>
      <c r="E106" s="11"/>
      <c r="F106" s="5" t="s">
        <v>13</v>
      </c>
      <c r="G106" s="20">
        <v>1</v>
      </c>
      <c r="H106" s="25">
        <f t="shared" si="12"/>
        <v>5</v>
      </c>
      <c r="I106" s="6"/>
      <c r="J106" s="31">
        <f>G106/D105</f>
        <v>2.2321428571428575E-3</v>
      </c>
      <c r="K106" s="7"/>
    </row>
    <row r="107" spans="1:11">
      <c r="A107" s="5"/>
      <c r="B107" s="15"/>
      <c r="C107" s="20"/>
      <c r="D107" s="25"/>
      <c r="E107" s="11"/>
      <c r="F107" s="5" t="s">
        <v>14</v>
      </c>
      <c r="G107" s="20">
        <v>26.38</v>
      </c>
      <c r="H107" s="25">
        <f t="shared" si="12"/>
        <v>131.9</v>
      </c>
      <c r="I107" s="6"/>
      <c r="J107" s="31">
        <f>G107/D105</f>
        <v>5.888392857142858E-2</v>
      </c>
      <c r="K107" s="7"/>
    </row>
    <row r="108" spans="1:11">
      <c r="A108" s="5"/>
      <c r="B108" s="15"/>
      <c r="C108" s="20"/>
      <c r="D108" s="25"/>
      <c r="E108" s="11"/>
      <c r="F108" s="5" t="s">
        <v>15</v>
      </c>
      <c r="G108" s="20">
        <v>4.7300000000000004</v>
      </c>
      <c r="H108" s="25">
        <f t="shared" si="12"/>
        <v>23.650000000000002</v>
      </c>
      <c r="I108" s="6"/>
      <c r="J108" s="31">
        <f>G108/D105</f>
        <v>1.0558035714285716E-2</v>
      </c>
      <c r="K108" s="7"/>
    </row>
    <row r="109" spans="1:11">
      <c r="A109" s="5"/>
      <c r="B109" s="15"/>
      <c r="C109" s="20"/>
      <c r="D109" s="25"/>
      <c r="E109" s="11"/>
      <c r="F109" s="5" t="s">
        <v>16</v>
      </c>
      <c r="G109" s="20">
        <v>22.4</v>
      </c>
      <c r="H109" s="25">
        <f t="shared" si="12"/>
        <v>112</v>
      </c>
      <c r="I109" s="6"/>
      <c r="J109" s="31">
        <f>G109/D105</f>
        <v>0.05</v>
      </c>
      <c r="K109" s="7"/>
    </row>
    <row r="110" spans="1:11">
      <c r="A110" s="5"/>
      <c r="B110" s="15"/>
      <c r="C110" s="20"/>
      <c r="D110" s="25"/>
      <c r="E110" s="11"/>
      <c r="F110" s="5" t="s">
        <v>17</v>
      </c>
      <c r="G110" s="20">
        <v>10</v>
      </c>
      <c r="H110" s="25">
        <f t="shared" si="12"/>
        <v>50</v>
      </c>
      <c r="I110" s="6"/>
      <c r="J110" s="31">
        <f>G110/D105</f>
        <v>2.2321428571428575E-2</v>
      </c>
      <c r="K110" s="7"/>
    </row>
    <row r="111" spans="1:11">
      <c r="A111" s="5"/>
      <c r="B111" s="15"/>
      <c r="C111" s="20"/>
      <c r="D111" s="25"/>
      <c r="E111" s="11"/>
      <c r="F111" s="5" t="s">
        <v>18</v>
      </c>
      <c r="G111" s="20">
        <v>11.2</v>
      </c>
      <c r="H111" s="25">
        <f t="shared" si="12"/>
        <v>56</v>
      </c>
      <c r="I111" s="6"/>
      <c r="J111" s="31">
        <f>G111/D105</f>
        <v>2.5000000000000001E-2</v>
      </c>
      <c r="K111" s="7"/>
    </row>
    <row r="112" spans="1:11">
      <c r="A112" s="5"/>
      <c r="B112" s="15"/>
      <c r="C112" s="20"/>
      <c r="D112" s="25"/>
      <c r="E112" s="11"/>
      <c r="F112" s="5" t="s">
        <v>19</v>
      </c>
      <c r="G112" s="20">
        <f>D105-G113</f>
        <v>250.70999999999998</v>
      </c>
      <c r="H112" s="25">
        <f>G112+H88</f>
        <v>1253.55</v>
      </c>
      <c r="I112" s="6"/>
      <c r="J112" s="31"/>
      <c r="K112" s="7"/>
    </row>
    <row r="113" spans="1:11">
      <c r="A113" s="5"/>
      <c r="B113" s="15"/>
      <c r="C113" s="20"/>
      <c r="D113" s="25"/>
      <c r="E113" s="11"/>
      <c r="F113" s="5" t="s">
        <v>20</v>
      </c>
      <c r="G113" s="20">
        <f>G100+G101+G102+G103+G104+G105+G106+G107+G108+G109+G110+G111</f>
        <v>197.28999999999996</v>
      </c>
      <c r="H113" s="25">
        <f>G113+H89</f>
        <v>986.44999999999982</v>
      </c>
      <c r="I113" s="6"/>
      <c r="J113" s="31">
        <f>G113/D105</f>
        <v>0.44037946428571428</v>
      </c>
      <c r="K113" s="7"/>
    </row>
    <row r="114" spans="1:11">
      <c r="A114" s="5"/>
      <c r="B114" s="15"/>
      <c r="C114" s="20"/>
      <c r="D114" s="25"/>
      <c r="E114" s="11"/>
      <c r="F114" s="5"/>
      <c r="G114" s="20"/>
      <c r="H114" s="25"/>
      <c r="I114" s="6"/>
      <c r="J114" s="31"/>
      <c r="K114" s="7"/>
    </row>
    <row r="115" spans="1:11">
      <c r="A115" s="5"/>
      <c r="B115" s="15"/>
      <c r="C115" s="20"/>
      <c r="D115" s="25"/>
      <c r="E115" s="11"/>
      <c r="F115" s="5"/>
      <c r="G115" s="20"/>
      <c r="H115" s="25"/>
      <c r="I115" s="6"/>
      <c r="J115" s="31"/>
      <c r="K115" s="7"/>
    </row>
    <row r="116" spans="1:11">
      <c r="A116" s="5"/>
      <c r="B116" s="15"/>
      <c r="C116" s="20"/>
      <c r="D116" s="25"/>
      <c r="E116" s="11"/>
      <c r="F116" s="5"/>
      <c r="G116" s="20"/>
      <c r="H116" s="25"/>
      <c r="I116" s="6"/>
      <c r="J116" s="31"/>
      <c r="K116" s="7"/>
    </row>
    <row r="117" spans="1:11">
      <c r="A117" s="5"/>
      <c r="B117" s="15"/>
      <c r="C117" s="20"/>
      <c r="D117" s="25"/>
      <c r="E117" s="11"/>
      <c r="F117" s="5"/>
      <c r="G117" s="20"/>
      <c r="H117" s="25"/>
      <c r="I117" s="6"/>
      <c r="J117" s="31"/>
      <c r="K117" s="7"/>
    </row>
    <row r="118" spans="1:11">
      <c r="A118" s="5"/>
      <c r="B118" s="15"/>
      <c r="C118" s="20"/>
      <c r="D118" s="25"/>
      <c r="E118" s="11"/>
      <c r="F118" s="5"/>
      <c r="G118" s="20"/>
      <c r="H118" s="25"/>
      <c r="I118" s="6"/>
      <c r="J118" s="31"/>
      <c r="K118" s="7"/>
    </row>
    <row r="119" spans="1:11">
      <c r="A119" s="8"/>
      <c r="B119" s="16"/>
      <c r="C119" s="21"/>
      <c r="D119" s="26"/>
      <c r="E119" s="12"/>
      <c r="F119" s="8"/>
      <c r="G119" s="21"/>
      <c r="H119" s="26"/>
      <c r="I119" s="9"/>
      <c r="J119" s="32"/>
      <c r="K119" s="10"/>
    </row>
  </sheetData>
  <mergeCells count="15">
    <mergeCell ref="A2:D2"/>
    <mergeCell ref="F2:H2"/>
    <mergeCell ref="I2:K2"/>
    <mergeCell ref="A26:D26"/>
    <mergeCell ref="F26:H26"/>
    <mergeCell ref="I26:K26"/>
    <mergeCell ref="A98:D98"/>
    <mergeCell ref="F98:H98"/>
    <mergeCell ref="I98:K98"/>
    <mergeCell ref="A50:D50"/>
    <mergeCell ref="F50:H50"/>
    <mergeCell ref="I50:K50"/>
    <mergeCell ref="A74:D74"/>
    <mergeCell ref="F74:H74"/>
    <mergeCell ref="I74:K7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B6A967E-3C57-4318-A964-D81F1A36DA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williamsll</dc:creator>
  <cp:keywords/>
  <dc:description/>
  <cp:lastModifiedBy>williamsll</cp:lastModifiedBy>
  <dcterms:created xsi:type="dcterms:W3CDTF">2012-01-19T17:22:44Z</dcterms:created>
  <dcterms:modified xsi:type="dcterms:W3CDTF">2012-01-19T17:22:44Z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TC300043459990</vt:lpwstr>
  </property>
</Properties>
</file>